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620" windowHeight="10725" tabRatio="712" activeTab="2"/>
  </bookViews>
  <sheets>
    <sheet name="Szeml." sheetId="1" r:id="rId1"/>
    <sheet name="Regr" sheetId="2" r:id="rId2"/>
    <sheet name="Linregr" sheetId="3" r:id="rId3"/>
    <sheet name="Számoló táblézat" sheetId="4" r:id="rId4"/>
    <sheet name="Konf.sáv" sheetId="5" r:id="rId5"/>
  </sheets>
  <definedNames/>
  <calcPr fullCalcOnLoad="1"/>
</workbook>
</file>

<file path=xl/sharedStrings.xml><?xml version="1.0" encoding="utf-8"?>
<sst xmlns="http://schemas.openxmlformats.org/spreadsheetml/2006/main" count="148" uniqueCount="114">
  <si>
    <t xml:space="preserve">   ism 1</t>
  </si>
  <si>
    <t xml:space="preserve">    ism 2</t>
  </si>
  <si>
    <t xml:space="preserve">   ism 3</t>
  </si>
  <si>
    <t xml:space="preserve">   ism 4</t>
  </si>
  <si>
    <t>kezelés 1</t>
  </si>
  <si>
    <t>kezelés 2</t>
  </si>
  <si>
    <t>kezelés 3</t>
  </si>
  <si>
    <t>kezelés 4</t>
  </si>
  <si>
    <t>kezelés 5</t>
  </si>
  <si>
    <t>NPK kg/ha</t>
  </si>
  <si>
    <t xml:space="preserve">a., Az összes adat megjelenítése oszlopdiagram segítségével </t>
  </si>
  <si>
    <t>b., Az átlagok megjelenítése oszlpdiagram segítségével (SzD!)</t>
  </si>
  <si>
    <t>c., A változás szemléltetése vonaldiagrammal ("lázgörbe")</t>
  </si>
  <si>
    <t>d., Trendvonal</t>
  </si>
  <si>
    <t>A burgonyatermés és a műtrágyakezelés összefüggése</t>
  </si>
  <si>
    <t xml:space="preserve">  átlag</t>
  </si>
  <si>
    <t>Az összefüggés szemléltetése</t>
  </si>
  <si>
    <t>Lineáris regresszió</t>
  </si>
  <si>
    <r>
      <t>y</t>
    </r>
    <r>
      <rPr>
        <vertAlign val="subscript"/>
        <sz val="14"/>
        <rFont val="Times New Roman"/>
        <family val="1"/>
      </rPr>
      <t>számított</t>
    </r>
    <r>
      <rPr>
        <sz val="14"/>
        <rFont val="Times New Roman"/>
        <family val="1"/>
      </rPr>
      <t xml:space="preserve"> = a + b*x</t>
    </r>
  </si>
  <si>
    <t>x</t>
  </si>
  <si>
    <t>y</t>
  </si>
  <si>
    <t>xy</t>
  </si>
  <si>
    <t>SQx</t>
  </si>
  <si>
    <t>SQy</t>
  </si>
  <si>
    <t>SP</t>
  </si>
  <si>
    <t>n</t>
  </si>
  <si>
    <r>
      <t>x</t>
    </r>
    <r>
      <rPr>
        <b/>
        <vertAlign val="subscript"/>
        <sz val="10"/>
        <rFont val="Arial"/>
        <family val="2"/>
      </rPr>
      <t>átl.</t>
    </r>
  </si>
  <si>
    <r>
      <t>y</t>
    </r>
    <r>
      <rPr>
        <b/>
        <vertAlign val="subscript"/>
        <sz val="10"/>
        <rFont val="Arial"/>
        <family val="2"/>
      </rPr>
      <t>átl.</t>
    </r>
  </si>
  <si>
    <t>Variancia táblázat</t>
  </si>
  <si>
    <t>determinációs</t>
  </si>
  <si>
    <t>korrelációs koefficiens</t>
  </si>
  <si>
    <t>SQ</t>
  </si>
  <si>
    <t>FG</t>
  </si>
  <si>
    <t>MQ</t>
  </si>
  <si>
    <t>Farány</t>
  </si>
  <si>
    <r>
      <t>r</t>
    </r>
    <r>
      <rPr>
        <vertAlign val="superscript"/>
        <sz val="10"/>
        <rFont val="Arial"/>
        <family val="2"/>
      </rPr>
      <t>2</t>
    </r>
  </si>
  <si>
    <t>r</t>
  </si>
  <si>
    <t>Összes</t>
  </si>
  <si>
    <t>RMQ/HMQ</t>
  </si>
  <si>
    <t>RSQ/ÖSQ</t>
  </si>
  <si>
    <t>Regresszió</t>
  </si>
  <si>
    <r>
      <t>SP</t>
    </r>
    <r>
      <rPr>
        <vertAlign val="superscript"/>
        <sz val="10"/>
        <rFont val="Arial"/>
        <family val="2"/>
      </rPr>
      <t>2</t>
    </r>
    <r>
      <rPr>
        <sz val="10"/>
        <rFont val="Arial CE"/>
        <family val="0"/>
      </rPr>
      <t>/SQx</t>
    </r>
  </si>
  <si>
    <t>Hiba</t>
  </si>
  <si>
    <t>ÖSQ-RSQ</t>
  </si>
  <si>
    <t>ábra</t>
  </si>
  <si>
    <t>lineáris regresszió</t>
  </si>
  <si>
    <r>
      <t>(trendvonal felvétele&gt;egyebek&gt;egyenlet látszik,  R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értéke látszik)</t>
    </r>
  </si>
  <si>
    <t>a táblázaton számított értékekkel összehasonlítás</t>
  </si>
  <si>
    <t>x*y</t>
  </si>
  <si>
    <t>Sxy-SxSy/n</t>
  </si>
  <si>
    <t>SP/SQx</t>
  </si>
  <si>
    <t>Sx</t>
  </si>
  <si>
    <t>Sy</t>
  </si>
  <si>
    <t>Sxy</t>
  </si>
  <si>
    <t>yátl-b*xátl</t>
  </si>
  <si>
    <t>Osszes</t>
  </si>
  <si>
    <t>det.koeff</t>
  </si>
  <si>
    <t>DARAB(A:A)-1</t>
  </si>
  <si>
    <t xml:space="preserve">n = </t>
  </si>
  <si>
    <t xml:space="preserve">SQx = </t>
  </si>
  <si>
    <t xml:space="preserve">SQy = </t>
  </si>
  <si>
    <t xml:space="preserve">SP = </t>
  </si>
  <si>
    <t xml:space="preserve">a = </t>
  </si>
  <si>
    <t xml:space="preserve">b = </t>
  </si>
  <si>
    <t>ysz=a+bx</t>
  </si>
  <si>
    <t>HSQ</t>
  </si>
  <si>
    <t>(y-ysz)</t>
  </si>
  <si>
    <t>S eltérés</t>
  </si>
  <si>
    <t>Korrelációs koeff: r  =</t>
  </si>
  <si>
    <r>
      <t>Sx</t>
    </r>
    <r>
      <rPr>
        <vertAlign val="superscript"/>
        <sz val="10"/>
        <rFont val="Arial"/>
        <family val="2"/>
      </rPr>
      <t>2</t>
    </r>
    <r>
      <rPr>
        <sz val="10"/>
        <rFont val="Arial CE"/>
        <family val="0"/>
      </rPr>
      <t>-(Sx)</t>
    </r>
    <r>
      <rPr>
        <vertAlign val="superscript"/>
        <sz val="10"/>
        <rFont val="Arial"/>
        <family val="2"/>
      </rPr>
      <t>2</t>
    </r>
    <r>
      <rPr>
        <sz val="10"/>
        <rFont val="Arial CE"/>
        <family val="0"/>
      </rPr>
      <t>/n</t>
    </r>
  </si>
  <si>
    <r>
      <t>Sy</t>
    </r>
    <r>
      <rPr>
        <vertAlign val="superscript"/>
        <sz val="10"/>
        <rFont val="Arial"/>
        <family val="2"/>
      </rPr>
      <t>2</t>
    </r>
    <r>
      <rPr>
        <sz val="10"/>
        <rFont val="Arial CE"/>
        <family val="0"/>
      </rPr>
      <t>-(Sy)</t>
    </r>
    <r>
      <rPr>
        <vertAlign val="superscript"/>
        <sz val="10"/>
        <rFont val="Arial"/>
        <family val="2"/>
      </rPr>
      <t>2</t>
    </r>
    <r>
      <rPr>
        <sz val="10"/>
        <rFont val="Arial CE"/>
        <family val="0"/>
      </rPr>
      <t>/n</t>
    </r>
  </si>
  <si>
    <t>Lineáris regresszió számoló táblázat</t>
  </si>
  <si>
    <r>
      <t>Sx</t>
    </r>
    <r>
      <rPr>
        <b/>
        <vertAlign val="superscript"/>
        <sz val="10"/>
        <rFont val="Arial"/>
        <family val="2"/>
      </rPr>
      <t>2</t>
    </r>
  </si>
  <si>
    <r>
      <t>Sy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</si>
  <si>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2</t>
    </r>
  </si>
  <si>
    <r>
      <t>y</t>
    </r>
    <r>
      <rPr>
        <b/>
        <vertAlign val="superscript"/>
        <sz val="10"/>
        <rFont val="Arial"/>
        <family val="2"/>
      </rPr>
      <t>2</t>
    </r>
  </si>
  <si>
    <r>
      <t>(y-ysz)</t>
    </r>
    <r>
      <rPr>
        <b/>
        <vertAlign val="superscript"/>
        <sz val="10"/>
        <rFont val="Arial"/>
        <family val="2"/>
      </rPr>
      <t>2</t>
    </r>
  </si>
  <si>
    <r>
      <t>r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</si>
  <si>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 CE"/>
        <family val="0"/>
      </rPr>
      <t>2</t>
    </r>
  </si>
  <si>
    <r>
      <t>y</t>
    </r>
    <r>
      <rPr>
        <b/>
        <vertAlign val="superscript"/>
        <sz val="10"/>
        <rFont val="Arial CE"/>
        <family val="0"/>
      </rPr>
      <t>2</t>
    </r>
  </si>
  <si>
    <r>
      <t>y</t>
    </r>
    <r>
      <rPr>
        <b/>
        <vertAlign val="subscript"/>
        <sz val="10"/>
        <rFont val="Arial CE"/>
        <family val="0"/>
      </rPr>
      <t>számított</t>
    </r>
  </si>
  <si>
    <r>
      <t>S</t>
    </r>
    <r>
      <rPr>
        <b/>
        <sz val="10"/>
        <rFont val="Arial CE"/>
        <family val="0"/>
      </rPr>
      <t>(x)</t>
    </r>
  </si>
  <si>
    <r>
      <t>S</t>
    </r>
    <r>
      <rPr>
        <b/>
        <sz val="10"/>
        <rFont val="Arial CE"/>
        <family val="0"/>
      </rPr>
      <t>(y)</t>
    </r>
  </si>
  <si>
    <r>
      <t>S</t>
    </r>
    <r>
      <rPr>
        <b/>
        <sz val="10"/>
        <rFont val="Arial CE"/>
        <family val="0"/>
      </rPr>
      <t>(x</t>
    </r>
    <r>
      <rPr>
        <b/>
        <vertAlign val="superscript"/>
        <sz val="10"/>
        <rFont val="Arial CE"/>
        <family val="0"/>
      </rPr>
      <t>2</t>
    </r>
    <r>
      <rPr>
        <b/>
        <sz val="10"/>
        <rFont val="Arial CE"/>
        <family val="0"/>
      </rPr>
      <t>)</t>
    </r>
  </si>
  <si>
    <r>
      <t>S</t>
    </r>
    <r>
      <rPr>
        <b/>
        <sz val="10"/>
        <rFont val="Arial CE"/>
        <family val="0"/>
      </rPr>
      <t>(y</t>
    </r>
    <r>
      <rPr>
        <b/>
        <vertAlign val="superscript"/>
        <sz val="10"/>
        <rFont val="Arial CE"/>
        <family val="0"/>
      </rPr>
      <t>2</t>
    </r>
    <r>
      <rPr>
        <b/>
        <sz val="10"/>
        <rFont val="Arial CE"/>
        <family val="0"/>
      </rPr>
      <t>)</t>
    </r>
  </si>
  <si>
    <r>
      <t>S</t>
    </r>
    <r>
      <rPr>
        <b/>
        <sz val="10"/>
        <rFont val="Arial CE"/>
        <family val="0"/>
      </rPr>
      <t>(x*y)</t>
    </r>
  </si>
  <si>
    <r>
      <t>S</t>
    </r>
    <r>
      <rPr>
        <b/>
        <sz val="10"/>
        <rFont val="Arial CE"/>
        <family val="0"/>
      </rPr>
      <t>(x</t>
    </r>
    <r>
      <rPr>
        <b/>
        <vertAlign val="superscript"/>
        <sz val="10"/>
        <rFont val="Arial CE"/>
        <family val="0"/>
      </rPr>
      <t>2</t>
    </r>
    <r>
      <rPr>
        <b/>
        <sz val="10"/>
        <rFont val="Arial CE"/>
        <family val="0"/>
      </rPr>
      <t>)-(</t>
    </r>
    <r>
      <rPr>
        <b/>
        <sz val="10"/>
        <rFont val="Symbol"/>
        <family val="1"/>
      </rPr>
      <t>S</t>
    </r>
    <r>
      <rPr>
        <b/>
        <sz val="10"/>
        <rFont val="Arial CE"/>
        <family val="0"/>
      </rPr>
      <t>x)</t>
    </r>
    <r>
      <rPr>
        <b/>
        <vertAlign val="superscript"/>
        <sz val="10"/>
        <rFont val="Arial CE"/>
        <family val="0"/>
      </rPr>
      <t>2</t>
    </r>
    <r>
      <rPr>
        <b/>
        <sz val="10"/>
        <rFont val="Arial CE"/>
        <family val="0"/>
      </rPr>
      <t>/n</t>
    </r>
  </si>
  <si>
    <r>
      <t>S</t>
    </r>
    <r>
      <rPr>
        <b/>
        <sz val="10"/>
        <rFont val="Arial CE"/>
        <family val="0"/>
      </rPr>
      <t>(x*y)-(</t>
    </r>
    <r>
      <rPr>
        <b/>
        <sz val="10"/>
        <rFont val="Symbol"/>
        <family val="1"/>
      </rPr>
      <t>S</t>
    </r>
    <r>
      <rPr>
        <b/>
        <sz val="10"/>
        <rFont val="Arial CE"/>
        <family val="0"/>
      </rPr>
      <t>x)*(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y</t>
    </r>
    <r>
      <rPr>
        <b/>
        <sz val="10"/>
        <rFont val="Arial CE"/>
        <family val="0"/>
      </rPr>
      <t>)</t>
    </r>
    <r>
      <rPr>
        <b/>
        <sz val="10"/>
        <rFont val="Arial CE"/>
        <family val="0"/>
      </rPr>
      <t>/n</t>
    </r>
  </si>
  <si>
    <r>
      <t>S</t>
    </r>
    <r>
      <rPr>
        <b/>
        <sz val="10"/>
        <rFont val="Arial CE"/>
        <family val="0"/>
      </rPr>
      <t>(y</t>
    </r>
    <r>
      <rPr>
        <b/>
        <vertAlign val="superscript"/>
        <sz val="10"/>
        <rFont val="Arial CE"/>
        <family val="0"/>
      </rPr>
      <t>2</t>
    </r>
    <r>
      <rPr>
        <b/>
        <sz val="10"/>
        <rFont val="Arial CE"/>
        <family val="0"/>
      </rPr>
      <t>)-(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y</t>
    </r>
    <r>
      <rPr>
        <b/>
        <sz val="10"/>
        <rFont val="Arial CE"/>
        <family val="0"/>
      </rPr>
      <t>)</t>
    </r>
    <r>
      <rPr>
        <b/>
        <vertAlign val="superscript"/>
        <sz val="10"/>
        <rFont val="Arial CE"/>
        <family val="0"/>
      </rPr>
      <t>2</t>
    </r>
    <r>
      <rPr>
        <b/>
        <sz val="10"/>
        <rFont val="Arial CE"/>
        <family val="0"/>
      </rPr>
      <t>/n</t>
    </r>
  </si>
  <si>
    <r>
      <t>(</t>
    </r>
    <r>
      <rPr>
        <b/>
        <sz val="10"/>
        <rFont val="Symbol"/>
        <family val="1"/>
      </rPr>
      <t>S</t>
    </r>
    <r>
      <rPr>
        <b/>
        <sz val="10"/>
        <rFont val="Arial CE"/>
        <family val="0"/>
      </rPr>
      <t>x)</t>
    </r>
    <r>
      <rPr>
        <b/>
        <sz val="10"/>
        <rFont val="Arial CE"/>
        <family val="0"/>
      </rPr>
      <t>/n</t>
    </r>
  </si>
  <si>
    <r>
      <t>(</t>
    </r>
    <r>
      <rPr>
        <b/>
        <sz val="10"/>
        <rFont val="Symbol"/>
        <family val="1"/>
      </rPr>
      <t>S</t>
    </r>
    <r>
      <rPr>
        <b/>
        <sz val="10"/>
        <rFont val="Arial CE"/>
        <family val="0"/>
      </rPr>
      <t>y)/n</t>
    </r>
  </si>
  <si>
    <r>
      <t>y</t>
    </r>
    <r>
      <rPr>
        <b/>
        <vertAlign val="subscript"/>
        <sz val="10"/>
        <rFont val="Arial"/>
        <family val="2"/>
      </rPr>
      <t>átl</t>
    </r>
    <r>
      <rPr>
        <b/>
        <sz val="10"/>
        <rFont val="Arial"/>
        <family val="2"/>
      </rPr>
      <t xml:space="preserve"> - b*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átl</t>
    </r>
  </si>
  <si>
    <r>
      <t>y</t>
    </r>
    <r>
      <rPr>
        <b/>
        <vertAlign val="subscript"/>
        <sz val="10"/>
        <rFont val="Arial CE"/>
        <family val="0"/>
      </rPr>
      <t>számított</t>
    </r>
    <r>
      <rPr>
        <b/>
        <sz val="10"/>
        <rFont val="Arial CE"/>
        <family val="0"/>
      </rPr>
      <t xml:space="preserve"> - y</t>
    </r>
  </si>
  <si>
    <r>
      <t>y</t>
    </r>
    <r>
      <rPr>
        <b/>
        <vertAlign val="subscript"/>
        <sz val="10"/>
        <rFont val="Arial"/>
        <family val="2"/>
      </rPr>
      <t>sz átl.</t>
    </r>
  </si>
  <si>
    <r>
      <t>S</t>
    </r>
    <r>
      <rPr>
        <b/>
        <sz val="10"/>
        <rFont val="Arial CE"/>
        <family val="0"/>
      </rPr>
      <t>(y</t>
    </r>
    <r>
      <rPr>
        <b/>
        <vertAlign val="subscript"/>
        <sz val="10"/>
        <rFont val="Arial CE"/>
        <family val="0"/>
      </rPr>
      <t>számított</t>
    </r>
    <r>
      <rPr>
        <b/>
        <sz val="10"/>
        <rFont val="Arial CE"/>
        <family val="0"/>
      </rPr>
      <t xml:space="preserve"> - y)</t>
    </r>
    <r>
      <rPr>
        <b/>
        <vertAlign val="superscript"/>
        <sz val="10"/>
        <rFont val="Arial CE"/>
        <family val="0"/>
      </rPr>
      <t>2</t>
    </r>
  </si>
  <si>
    <t>pontok összekötve: hibás! (nincs a pontok között erre információ)</t>
  </si>
  <si>
    <t>Függvényillesztés Excel-ben</t>
  </si>
  <si>
    <t>a., Ábrázolás (Pont menü!)</t>
  </si>
  <si>
    <t>b., Trendvonal felvétele (Lineáris, egyenlet és R2 látszik, tengelymetszet)</t>
  </si>
  <si>
    <t>c., Trendvonal felvétele (más görbék)</t>
  </si>
  <si>
    <t>d., Trendvonal felvétele polinom</t>
  </si>
  <si>
    <t>e., Cellafüggvények (meredekség, metsz, LIN_ILL, trend)</t>
  </si>
  <si>
    <t>Konfidencia sáv</t>
  </si>
  <si>
    <t>b</t>
  </si>
  <si>
    <t>a</t>
  </si>
  <si>
    <t>y=a+b*x</t>
  </si>
  <si>
    <t>ŷ</t>
  </si>
  <si>
    <t xml:space="preserve">konf.sáv +- </t>
  </si>
  <si>
    <t>felső konf</t>
  </si>
  <si>
    <t>alsó konf</t>
  </si>
  <si>
    <t>xátl</t>
  </si>
  <si>
    <t>HMQ</t>
  </si>
  <si>
    <r>
      <t>konf.sáv +- = t</t>
    </r>
    <r>
      <rPr>
        <b/>
        <vertAlign val="subscript"/>
        <sz val="10"/>
        <rFont val="Arial CE"/>
        <family val="2"/>
      </rPr>
      <t>5%</t>
    </r>
    <r>
      <rPr>
        <b/>
        <sz val="10"/>
        <rFont val="Times New Roman"/>
        <family val="0"/>
      </rPr>
      <t>*gyök(HMQ*(1+1/n+(x-xátl)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Times New Roman"/>
        <family val="0"/>
      </rPr>
      <t>/SQ</t>
    </r>
    <r>
      <rPr>
        <b/>
        <vertAlign val="subscript"/>
        <sz val="10"/>
        <rFont val="Arial CE"/>
        <family val="2"/>
      </rPr>
      <t>x</t>
    </r>
    <r>
      <rPr>
        <b/>
        <sz val="10"/>
        <rFont val="Times New Roman"/>
        <family val="0"/>
      </rPr>
      <t>))</t>
    </r>
  </si>
  <si>
    <r>
      <t>t</t>
    </r>
    <r>
      <rPr>
        <vertAlign val="subscript"/>
        <sz val="10"/>
        <rFont val="Arial CE"/>
        <family val="2"/>
      </rPr>
      <t>5%</t>
    </r>
  </si>
</sst>
</file>

<file path=xl/styles.xml><?xml version="1.0" encoding="utf-8"?>
<styleSheet xmlns="http://schemas.openxmlformats.org/spreadsheetml/2006/main">
  <numFmts count="3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/d/yyyy"/>
    <numFmt numFmtId="183" formatCode="0.0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000#"/>
    <numFmt numFmtId="188" formatCode="0.000"/>
    <numFmt numFmtId="189" formatCode="0.000000"/>
    <numFmt numFmtId="190" formatCode="0.00000"/>
    <numFmt numFmtId="191" formatCode="0.0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vertAlign val="subscript"/>
      <sz val="14"/>
      <name val="Times New Roman"/>
      <family val="1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CE"/>
      <family val="0"/>
    </font>
    <font>
      <b/>
      <vertAlign val="superscript"/>
      <sz val="10"/>
      <name val="Arial"/>
      <family val="2"/>
    </font>
    <font>
      <b/>
      <vertAlign val="superscript"/>
      <sz val="10"/>
      <name val="Arial CE"/>
      <family val="0"/>
    </font>
    <font>
      <b/>
      <vertAlign val="subscript"/>
      <sz val="10"/>
      <name val="Arial CE"/>
      <family val="0"/>
    </font>
    <font>
      <b/>
      <sz val="10"/>
      <name val="Symbol"/>
      <family val="1"/>
    </font>
    <font>
      <sz val="12"/>
      <color indexed="8"/>
      <name val="Arial"/>
      <family val="0"/>
    </font>
    <font>
      <vertAlign val="superscript"/>
      <sz val="12"/>
      <color indexed="8"/>
      <name val="Arial"/>
      <family val="0"/>
    </font>
    <font>
      <b/>
      <sz val="10"/>
      <name val="Times New Roman"/>
      <family val="0"/>
    </font>
    <font>
      <vertAlign val="subscript"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" fillId="33" borderId="0" xfId="0" applyFont="1" applyFill="1" applyAlignment="1">
      <alignment/>
    </xf>
    <xf numFmtId="2" fontId="0" fillId="35" borderId="0" xfId="0" applyNumberForma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36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7" fillId="36" borderId="0" xfId="0" applyFont="1" applyFill="1" applyAlignment="1">
      <alignment horizontal="center"/>
    </xf>
    <xf numFmtId="0" fontId="6" fillId="36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37" borderId="0" xfId="0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37" borderId="0" xfId="0" applyFont="1" applyFill="1" applyAlignment="1">
      <alignment/>
    </xf>
    <xf numFmtId="0" fontId="6" fillId="0" borderId="0" xfId="0" applyFont="1" applyAlignment="1">
      <alignment/>
    </xf>
    <xf numFmtId="191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right"/>
    </xf>
    <xf numFmtId="0" fontId="18" fillId="0" borderId="0" xfId="0" applyFont="1" applyAlignment="1">
      <alignment/>
    </xf>
    <xf numFmtId="0" fontId="0" fillId="35" borderId="0" xfId="0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83" fontId="0" fillId="38" borderId="0" xfId="0" applyNumberFormat="1" applyFill="1" applyAlignment="1">
      <alignment/>
    </xf>
    <xf numFmtId="9" fontId="0" fillId="38" borderId="0" xfId="62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625"/>
          <c:w val="0.956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'Számoló táblézat'!$A$6:$A$35</c:f>
              <c:numCache/>
            </c:numRef>
          </c:xVal>
          <c:yVal>
            <c:numRef>
              <c:f>'Számoló táblézat'!$B$6:$B$35</c:f>
              <c:numCache/>
            </c:numRef>
          </c:yVal>
          <c:smooth val="0"/>
        </c:ser>
        <c:axId val="66478133"/>
        <c:axId val="61432286"/>
      </c:scatterChart>
      <c:val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2286"/>
        <c:crosses val="autoZero"/>
        <c:crossBetween val="midCat"/>
        <c:dispUnits/>
      </c:valAx>
      <c:valAx>
        <c:axId val="61432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16</xdr:row>
      <xdr:rowOff>0</xdr:rowOff>
    </xdr:from>
    <xdr:to>
      <xdr:col>16</xdr:col>
      <xdr:colOff>19050</xdr:colOff>
      <xdr:row>32</xdr:row>
      <xdr:rowOff>123825</xdr:rowOff>
    </xdr:to>
    <xdr:graphicFrame>
      <xdr:nvGraphicFramePr>
        <xdr:cNvPr id="1" name="Diagram 1"/>
        <xdr:cNvGraphicFramePr/>
      </xdr:nvGraphicFramePr>
      <xdr:xfrm>
        <a:off x="5800725" y="2762250"/>
        <a:ext cx="5048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A1:G15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8.75">
      <c r="A1" s="3" t="s">
        <v>16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8" ht="12.75">
      <c r="A8" t="s">
        <v>14</v>
      </c>
    </row>
    <row r="10" spans="1:7" ht="12.75">
      <c r="A10">
        <f>COUNT(6:6)</f>
        <v>0</v>
      </c>
      <c r="B10" t="s">
        <v>0</v>
      </c>
      <c r="C10" t="s">
        <v>1</v>
      </c>
      <c r="D10" t="s">
        <v>2</v>
      </c>
      <c r="E10" t="s">
        <v>3</v>
      </c>
      <c r="F10" t="s">
        <v>15</v>
      </c>
      <c r="G10" t="s">
        <v>9</v>
      </c>
    </row>
    <row r="11" spans="1:7" ht="12.75">
      <c r="A11" t="s">
        <v>4</v>
      </c>
      <c r="B11">
        <v>14.3</v>
      </c>
      <c r="C11">
        <v>16.4</v>
      </c>
      <c r="D11">
        <v>19</v>
      </c>
      <c r="E11">
        <v>16.5</v>
      </c>
      <c r="F11">
        <v>16.55</v>
      </c>
      <c r="G11">
        <v>0</v>
      </c>
    </row>
    <row r="12" spans="1:7" ht="12.75">
      <c r="A12" t="s">
        <v>5</v>
      </c>
      <c r="B12">
        <v>23.7</v>
      </c>
      <c r="C12">
        <v>27.3</v>
      </c>
      <c r="D12">
        <v>26.1</v>
      </c>
      <c r="E12">
        <v>25.7</v>
      </c>
      <c r="F12">
        <v>25.7</v>
      </c>
      <c r="G12">
        <v>150</v>
      </c>
    </row>
    <row r="13" spans="1:7" ht="12.75">
      <c r="A13" t="s">
        <v>6</v>
      </c>
      <c r="B13">
        <v>30</v>
      </c>
      <c r="C13">
        <v>28.5</v>
      </c>
      <c r="D13">
        <v>28.4</v>
      </c>
      <c r="E13">
        <v>27.1</v>
      </c>
      <c r="F13">
        <v>2.85</v>
      </c>
      <c r="G13">
        <v>300</v>
      </c>
    </row>
    <row r="14" spans="1:7" ht="12.75">
      <c r="A14" t="s">
        <v>7</v>
      </c>
      <c r="B14">
        <v>29.7</v>
      </c>
      <c r="C14">
        <v>29.1</v>
      </c>
      <c r="D14">
        <v>27.5</v>
      </c>
      <c r="E14">
        <v>32.4</v>
      </c>
      <c r="F14">
        <v>29.675</v>
      </c>
      <c r="G14">
        <v>450</v>
      </c>
    </row>
    <row r="15" spans="1:7" ht="12.75">
      <c r="A15" t="s">
        <v>8</v>
      </c>
      <c r="B15">
        <v>22.5</v>
      </c>
      <c r="C15">
        <v>29</v>
      </c>
      <c r="D15">
        <v>26.8</v>
      </c>
      <c r="E15">
        <v>28.8</v>
      </c>
      <c r="F15">
        <v>26.775</v>
      </c>
      <c r="G15">
        <v>600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96</v>
      </c>
    </row>
    <row r="3" ht="12.75">
      <c r="A3" t="s">
        <v>97</v>
      </c>
    </row>
    <row r="4" ht="12.75">
      <c r="A4" t="s">
        <v>98</v>
      </c>
    </row>
    <row r="5" ht="12.75">
      <c r="A5" t="s">
        <v>99</v>
      </c>
    </row>
    <row r="6" ht="12.75">
      <c r="A6" t="s">
        <v>100</v>
      </c>
    </row>
    <row r="7" ht="12.75">
      <c r="A7" t="s">
        <v>101</v>
      </c>
    </row>
    <row r="9" ht="12.75">
      <c r="A9" t="s">
        <v>14</v>
      </c>
    </row>
    <row r="11" spans="1:7" ht="12.75">
      <c r="A11">
        <v>0</v>
      </c>
      <c r="B11" t="s">
        <v>0</v>
      </c>
      <c r="C11" t="s">
        <v>1</v>
      </c>
      <c r="D11" t="s">
        <v>2</v>
      </c>
      <c r="E11" t="s">
        <v>3</v>
      </c>
      <c r="F11" t="s">
        <v>15</v>
      </c>
      <c r="G11" t="s">
        <v>9</v>
      </c>
    </row>
    <row r="12" spans="1:7" ht="12.75">
      <c r="A12" t="s">
        <v>4</v>
      </c>
      <c r="B12">
        <v>14.3</v>
      </c>
      <c r="C12">
        <v>16.4</v>
      </c>
      <c r="D12">
        <v>19</v>
      </c>
      <c r="E12">
        <v>16.5</v>
      </c>
      <c r="F12">
        <v>16.55</v>
      </c>
      <c r="G12">
        <v>0</v>
      </c>
    </row>
    <row r="13" spans="1:7" ht="12.75">
      <c r="A13" t="s">
        <v>5</v>
      </c>
      <c r="B13">
        <v>23.7</v>
      </c>
      <c r="C13">
        <v>27.3</v>
      </c>
      <c r="D13">
        <v>26.1</v>
      </c>
      <c r="E13">
        <v>25.7</v>
      </c>
      <c r="F13">
        <v>25.7</v>
      </c>
      <c r="G13">
        <v>150</v>
      </c>
    </row>
    <row r="14" spans="1:7" ht="12.75">
      <c r="A14" t="s">
        <v>6</v>
      </c>
      <c r="B14">
        <v>30</v>
      </c>
      <c r="C14">
        <v>28.5</v>
      </c>
      <c r="D14">
        <v>28.4</v>
      </c>
      <c r="E14">
        <v>27.1</v>
      </c>
      <c r="F14">
        <v>28.5</v>
      </c>
      <c r="G14">
        <v>300</v>
      </c>
    </row>
    <row r="15" spans="1:7" ht="12.75">
      <c r="A15" t="s">
        <v>7</v>
      </c>
      <c r="B15">
        <v>29.7</v>
      </c>
      <c r="C15">
        <v>29.1</v>
      </c>
      <c r="D15">
        <v>27.5</v>
      </c>
      <c r="E15">
        <v>32.4</v>
      </c>
      <c r="F15">
        <v>29.675</v>
      </c>
      <c r="G15">
        <v>450</v>
      </c>
    </row>
    <row r="16" spans="1:7" ht="12.75">
      <c r="A16" t="s">
        <v>8</v>
      </c>
      <c r="B16">
        <v>22.5</v>
      </c>
      <c r="C16">
        <v>29</v>
      </c>
      <c r="D16">
        <v>26.8</v>
      </c>
      <c r="E16">
        <v>28.8</v>
      </c>
      <c r="F16">
        <v>26.775</v>
      </c>
      <c r="G16">
        <v>600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40" zoomScaleNormal="140" zoomScaleSheetLayoutView="90" zoomScalePageLayoutView="0" workbookViewId="0" topLeftCell="A1">
      <selection activeCell="C2" sqref="C2"/>
    </sheetView>
  </sheetViews>
  <sheetFormatPr defaultColWidth="9.00390625" defaultRowHeight="12.75"/>
  <cols>
    <col min="1" max="1" width="11.375" style="0" customWidth="1"/>
    <col min="6" max="6" width="10.00390625" style="0" customWidth="1"/>
    <col min="7" max="7" width="13.25390625" style="0" customWidth="1"/>
  </cols>
  <sheetData>
    <row r="1" spans="1:4" ht="20.25">
      <c r="A1" s="3" t="s">
        <v>17</v>
      </c>
      <c r="D1" s="3" t="s">
        <v>18</v>
      </c>
    </row>
    <row r="2" ht="12.75">
      <c r="I2" s="30"/>
    </row>
    <row r="3" spans="1:10" ht="15">
      <c r="A3" s="27" t="s">
        <v>19</v>
      </c>
      <c r="B3" s="27" t="s">
        <v>20</v>
      </c>
      <c r="C3" s="27" t="s">
        <v>78</v>
      </c>
      <c r="D3" s="27" t="s">
        <v>79</v>
      </c>
      <c r="E3" s="27" t="s">
        <v>21</v>
      </c>
      <c r="F3" s="27" t="s">
        <v>80</v>
      </c>
      <c r="G3" s="27" t="s">
        <v>92</v>
      </c>
      <c r="H3" s="28" t="s">
        <v>22</v>
      </c>
      <c r="I3" s="6"/>
      <c r="J3" s="30" t="s">
        <v>86</v>
      </c>
    </row>
    <row r="4" spans="1:10" ht="14.25">
      <c r="A4" s="7">
        <v>0</v>
      </c>
      <c r="B4" s="7">
        <v>16.55</v>
      </c>
      <c r="C4" s="6"/>
      <c r="D4" s="6"/>
      <c r="E4" s="6"/>
      <c r="F4" s="8"/>
      <c r="G4" s="35"/>
      <c r="H4" s="28" t="s">
        <v>23</v>
      </c>
      <c r="I4" s="6"/>
      <c r="J4" s="30" t="s">
        <v>88</v>
      </c>
    </row>
    <row r="5" spans="1:10" ht="12.75">
      <c r="A5" s="7">
        <v>150</v>
      </c>
      <c r="B5" s="7">
        <v>25.7</v>
      </c>
      <c r="C5" s="6"/>
      <c r="D5" s="6"/>
      <c r="E5" s="6"/>
      <c r="F5" s="8"/>
      <c r="G5" s="35"/>
      <c r="H5" s="28" t="s">
        <v>24</v>
      </c>
      <c r="I5" s="6"/>
      <c r="J5" s="30" t="s">
        <v>87</v>
      </c>
    </row>
    <row r="6" spans="1:9" ht="12.75">
      <c r="A6" s="7">
        <v>300</v>
      </c>
      <c r="B6" s="7">
        <v>28.5</v>
      </c>
      <c r="C6" s="6"/>
      <c r="D6" s="6"/>
      <c r="E6" s="6"/>
      <c r="F6" s="8"/>
      <c r="G6" s="35"/>
      <c r="H6" s="28" t="s">
        <v>25</v>
      </c>
      <c r="I6" s="6"/>
    </row>
    <row r="7" spans="1:10" ht="14.25">
      <c r="A7" s="7">
        <v>450</v>
      </c>
      <c r="B7" s="7">
        <v>29.675</v>
      </c>
      <c r="C7" s="6"/>
      <c r="D7" s="6"/>
      <c r="E7" s="6"/>
      <c r="F7" s="8"/>
      <c r="G7" s="35"/>
      <c r="H7" s="28" t="s">
        <v>26</v>
      </c>
      <c r="I7" s="6"/>
      <c r="J7" s="31" t="s">
        <v>89</v>
      </c>
    </row>
    <row r="8" spans="1:10" ht="14.25">
      <c r="A8" s="7">
        <v>600</v>
      </c>
      <c r="B8" s="7">
        <v>26.775</v>
      </c>
      <c r="C8" s="6"/>
      <c r="D8" s="6"/>
      <c r="E8" s="6"/>
      <c r="F8" s="8"/>
      <c r="G8" s="35"/>
      <c r="H8" s="28" t="s">
        <v>27</v>
      </c>
      <c r="I8" s="6"/>
      <c r="J8" s="31" t="s">
        <v>90</v>
      </c>
    </row>
    <row r="9" spans="1:10" ht="12.75">
      <c r="A9" s="9"/>
      <c r="B9" s="9"/>
      <c r="C9" s="9"/>
      <c r="D9" s="9"/>
      <c r="E9" s="6"/>
      <c r="F9" s="34"/>
      <c r="G9" s="35"/>
      <c r="H9" s="28" t="s">
        <v>63</v>
      </c>
      <c r="I9" s="8"/>
      <c r="J9" s="33" t="s">
        <v>50</v>
      </c>
    </row>
    <row r="10" spans="1:10" ht="15">
      <c r="A10" s="29" t="s">
        <v>81</v>
      </c>
      <c r="B10" s="29" t="s">
        <v>82</v>
      </c>
      <c r="C10" s="29" t="s">
        <v>83</v>
      </c>
      <c r="D10" s="29" t="s">
        <v>84</v>
      </c>
      <c r="E10" s="29" t="s">
        <v>85</v>
      </c>
      <c r="F10" s="19" t="s">
        <v>93</v>
      </c>
      <c r="G10" s="29" t="s">
        <v>94</v>
      </c>
      <c r="H10" s="28" t="s">
        <v>62</v>
      </c>
      <c r="I10" s="10"/>
      <c r="J10" s="33" t="s">
        <v>91</v>
      </c>
    </row>
    <row r="11" spans="7:8" ht="12.75">
      <c r="G11" s="5"/>
      <c r="H11" s="1"/>
    </row>
    <row r="12" spans="1:8" ht="12.75">
      <c r="A12" t="s">
        <v>28</v>
      </c>
      <c r="G12" s="11" t="s">
        <v>29</v>
      </c>
      <c r="H12" t="s">
        <v>30</v>
      </c>
    </row>
    <row r="13" spans="3:8" ht="14.25">
      <c r="C13" s="12" t="s">
        <v>31</v>
      </c>
      <c r="D13" s="12" t="s">
        <v>32</v>
      </c>
      <c r="E13" s="12" t="s">
        <v>33</v>
      </c>
      <c r="F13" s="12" t="s">
        <v>34</v>
      </c>
      <c r="G13" s="12" t="s">
        <v>35</v>
      </c>
      <c r="H13" s="13" t="s">
        <v>36</v>
      </c>
    </row>
    <row r="14" spans="1:7" ht="12.75">
      <c r="A14" t="s">
        <v>37</v>
      </c>
      <c r="B14" t="s">
        <v>23</v>
      </c>
      <c r="C14" s="6"/>
      <c r="D14" s="6"/>
      <c r="F14" s="12" t="s">
        <v>38</v>
      </c>
      <c r="G14" s="32" t="s">
        <v>39</v>
      </c>
    </row>
    <row r="15" spans="1:8" ht="14.25">
      <c r="A15" t="s">
        <v>40</v>
      </c>
      <c r="B15" t="s">
        <v>41</v>
      </c>
      <c r="C15" s="6"/>
      <c r="D15">
        <v>1</v>
      </c>
      <c r="E15" s="6"/>
      <c r="F15" s="6"/>
      <c r="G15" s="8"/>
      <c r="H15" s="6"/>
    </row>
    <row r="16" spans="1:5" ht="12.75">
      <c r="A16" t="s">
        <v>42</v>
      </c>
      <c r="B16" t="s">
        <v>43</v>
      </c>
      <c r="C16" s="6"/>
      <c r="D16" s="6"/>
      <c r="E16" s="6"/>
    </row>
    <row r="18" ht="12.75">
      <c r="A18" s="4" t="s">
        <v>44</v>
      </c>
    </row>
    <row r="19" ht="12.75">
      <c r="A19" t="s">
        <v>95</v>
      </c>
    </row>
    <row r="20" spans="1:3" ht="14.25">
      <c r="A20" t="s">
        <v>45</v>
      </c>
      <c r="C20" t="s">
        <v>46</v>
      </c>
    </row>
    <row r="21" spans="1:5" ht="12.75">
      <c r="A21" s="8" t="s">
        <v>47</v>
      </c>
      <c r="B21" s="8"/>
      <c r="C21" s="8"/>
      <c r="D21" s="8"/>
      <c r="E21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O13" sqref="O13"/>
    </sheetView>
  </sheetViews>
  <sheetFormatPr defaultColWidth="9.00390625" defaultRowHeight="12.75"/>
  <cols>
    <col min="9" max="9" width="3.75390625" style="0" customWidth="1"/>
    <col min="10" max="10" width="10.75390625" style="0" customWidth="1"/>
    <col min="11" max="11" width="12.875" style="0" customWidth="1"/>
    <col min="13" max="13" width="5.75390625" style="0" customWidth="1"/>
    <col min="14" max="14" width="8.125" style="0" customWidth="1"/>
    <col min="15" max="15" width="10.25390625" style="0" customWidth="1"/>
    <col min="16" max="16" width="9.625" style="0" customWidth="1"/>
  </cols>
  <sheetData>
    <row r="1" ht="18.75">
      <c r="A1" s="3" t="s">
        <v>71</v>
      </c>
    </row>
    <row r="2" ht="12.75">
      <c r="A2" s="4"/>
    </row>
    <row r="3" spans="1:12" ht="14.25">
      <c r="A3" s="14" t="s">
        <v>51</v>
      </c>
      <c r="B3" s="14" t="s">
        <v>52</v>
      </c>
      <c r="C3" s="14" t="s">
        <v>72</v>
      </c>
      <c r="D3" s="14" t="s">
        <v>73</v>
      </c>
      <c r="E3" s="14" t="s">
        <v>53</v>
      </c>
      <c r="F3" s="15"/>
      <c r="G3" s="14" t="s">
        <v>67</v>
      </c>
      <c r="H3" s="14" t="s">
        <v>65</v>
      </c>
      <c r="J3" s="16" t="s">
        <v>58</v>
      </c>
      <c r="K3" s="17" t="s">
        <v>57</v>
      </c>
      <c r="L3">
        <f>COUNT(A:A)-1</f>
        <v>5</v>
      </c>
    </row>
    <row r="4" spans="1:12" ht="14.25">
      <c r="A4" s="18">
        <f>SUM(A6:A35)</f>
        <v>1500</v>
      </c>
      <c r="B4" s="18">
        <f aca="true" t="shared" si="0" ref="B4:H4">SUM(B6:B35)</f>
        <v>127.19999999999999</v>
      </c>
      <c r="C4" s="18">
        <f t="shared" si="0"/>
        <v>675000</v>
      </c>
      <c r="D4" s="18">
        <f t="shared" si="0"/>
        <v>3344.14875</v>
      </c>
      <c r="E4" s="18">
        <f t="shared" si="0"/>
        <v>41823.75</v>
      </c>
      <c r="F4" s="18"/>
      <c r="G4" s="18">
        <f>SUM(G6:G35)</f>
        <v>3.552713678800501E-15</v>
      </c>
      <c r="H4" s="18">
        <f t="shared" si="0"/>
        <v>48.52268750000002</v>
      </c>
      <c r="J4" s="16" t="s">
        <v>59</v>
      </c>
      <c r="K4" t="s">
        <v>69</v>
      </c>
      <c r="L4">
        <f>C4-A4^2/L3</f>
        <v>225000</v>
      </c>
    </row>
    <row r="5" spans="1:12" ht="14.25">
      <c r="A5" s="15" t="s">
        <v>19</v>
      </c>
      <c r="B5" s="15" t="s">
        <v>20</v>
      </c>
      <c r="C5" s="19" t="s">
        <v>74</v>
      </c>
      <c r="D5" s="19" t="s">
        <v>75</v>
      </c>
      <c r="E5" s="19" t="s">
        <v>48</v>
      </c>
      <c r="F5" s="19" t="s">
        <v>64</v>
      </c>
      <c r="G5" s="19" t="s">
        <v>66</v>
      </c>
      <c r="H5" s="19" t="s">
        <v>76</v>
      </c>
      <c r="J5" s="16" t="s">
        <v>60</v>
      </c>
      <c r="K5" t="s">
        <v>70</v>
      </c>
      <c r="L5">
        <f>D4-B4^2/L3</f>
        <v>108.18075000000044</v>
      </c>
    </row>
    <row r="6" spans="1:12" ht="12.75">
      <c r="A6" s="7">
        <v>0</v>
      </c>
      <c r="B6" s="7">
        <v>16.55</v>
      </c>
      <c r="C6">
        <f>IF(EXACT(A6,""),"",A6*A6)</f>
        <v>0</v>
      </c>
      <c r="D6">
        <f>IF(EXACT(B6,""),"",B6*B6)</f>
        <v>273.90250000000003</v>
      </c>
      <c r="E6">
        <f>IF(EXACT(C6,""),"",A6*B6)</f>
        <v>0</v>
      </c>
      <c r="F6">
        <f>IF(EXACT(A6,""),"",L$8+L$7*A6)</f>
        <v>20.55499999999999</v>
      </c>
      <c r="G6">
        <f>IF(EXACT(D6,""),"",(B6-F6))</f>
        <v>-4.004999999999988</v>
      </c>
      <c r="H6">
        <f>IF(EXACT(E6,""),"",(B6-F6)^2)</f>
        <v>16.040024999999908</v>
      </c>
      <c r="J6" s="16" t="s">
        <v>61</v>
      </c>
      <c r="K6" t="s">
        <v>49</v>
      </c>
      <c r="L6">
        <f>E4-A4*B4/L3</f>
        <v>3663.7500000000073</v>
      </c>
    </row>
    <row r="7" spans="1:12" ht="12.75">
      <c r="A7" s="7">
        <v>150</v>
      </c>
      <c r="B7" s="7">
        <v>25.7</v>
      </c>
      <c r="C7">
        <f aca="true" t="shared" si="1" ref="C7:D35">IF(EXACT(A7,""),"",A7*A7)</f>
        <v>22500</v>
      </c>
      <c r="D7">
        <f t="shared" si="1"/>
        <v>660.49</v>
      </c>
      <c r="E7">
        <f aca="true" t="shared" si="2" ref="E7:E35">IF(EXACT(C7,""),"",A7*B7)</f>
        <v>3855</v>
      </c>
      <c r="F7">
        <f>IF(EXACT(A7,""),"",L$8+L$7*A7)</f>
        <v>22.997499999999995</v>
      </c>
      <c r="G7">
        <f aca="true" t="shared" si="3" ref="G7:G35">IF(EXACT(D7,""),"",(B7-F7))</f>
        <v>2.702500000000004</v>
      </c>
      <c r="H7">
        <f aca="true" t="shared" si="4" ref="H7:H35">IF(EXACT(E7,""),"",(B7-F7)^2)</f>
        <v>7.303506250000022</v>
      </c>
      <c r="J7" s="16" t="s">
        <v>63</v>
      </c>
      <c r="K7" t="s">
        <v>50</v>
      </c>
      <c r="L7" s="20">
        <f>L6/L4</f>
        <v>0.016283333333333365</v>
      </c>
    </row>
    <row r="8" spans="1:12" ht="12.75">
      <c r="A8" s="7">
        <v>300</v>
      </c>
      <c r="B8" s="7">
        <v>28.5</v>
      </c>
      <c r="C8">
        <f t="shared" si="1"/>
        <v>90000</v>
      </c>
      <c r="D8">
        <f t="shared" si="1"/>
        <v>812.25</v>
      </c>
      <c r="E8">
        <f t="shared" si="2"/>
        <v>8550</v>
      </c>
      <c r="F8">
        <f>IF(EXACT(A8,""),"",L$8+L$7*A8)</f>
        <v>25.439999999999998</v>
      </c>
      <c r="G8">
        <f t="shared" si="3"/>
        <v>3.0600000000000023</v>
      </c>
      <c r="H8">
        <f t="shared" si="4"/>
        <v>9.363600000000014</v>
      </c>
      <c r="J8" s="21" t="s">
        <v>62</v>
      </c>
      <c r="K8" s="22" t="s">
        <v>54</v>
      </c>
      <c r="L8" s="23">
        <f>(B4/L3)-L7*(A4/L3)</f>
        <v>20.55499999999999</v>
      </c>
    </row>
    <row r="9" spans="1:8" ht="12.75">
      <c r="A9" s="7">
        <v>450</v>
      </c>
      <c r="B9" s="7">
        <v>29.675</v>
      </c>
      <c r="C9">
        <f t="shared" si="1"/>
        <v>202500</v>
      </c>
      <c r="D9">
        <f t="shared" si="1"/>
        <v>880.605625</v>
      </c>
      <c r="E9">
        <f t="shared" si="2"/>
        <v>13353.75</v>
      </c>
      <c r="F9">
        <f>IF(EXACT(A9,""),"",L$8+L$7*A9)</f>
        <v>27.882500000000004</v>
      </c>
      <c r="G9">
        <f t="shared" si="3"/>
        <v>1.7924999999999969</v>
      </c>
      <c r="H9">
        <f t="shared" si="4"/>
        <v>3.2130562499999886</v>
      </c>
    </row>
    <row r="10" spans="1:16" ht="12.75">
      <c r="A10" s="7">
        <v>600</v>
      </c>
      <c r="B10" s="7">
        <v>26.775</v>
      </c>
      <c r="C10">
        <f t="shared" si="1"/>
        <v>360000</v>
      </c>
      <c r="D10">
        <f t="shared" si="1"/>
        <v>716.9006249999999</v>
      </c>
      <c r="E10">
        <f t="shared" si="2"/>
        <v>16065</v>
      </c>
      <c r="F10">
        <f aca="true" t="shared" si="5" ref="F10:F35">IF(EXACT(A10,""),"",L$8+L$7*A10)</f>
        <v>30.32500000000001</v>
      </c>
      <c r="G10">
        <f t="shared" si="3"/>
        <v>-3.5500000000000114</v>
      </c>
      <c r="H10">
        <f t="shared" si="4"/>
        <v>12.60250000000008</v>
      </c>
      <c r="J10" s="24" t="s">
        <v>28</v>
      </c>
      <c r="K10" s="24"/>
      <c r="L10" s="24"/>
      <c r="M10" s="24"/>
      <c r="N10" s="24"/>
      <c r="O10" s="24"/>
      <c r="P10" s="24" t="s">
        <v>56</v>
      </c>
    </row>
    <row r="11" spans="1:16" ht="14.25">
      <c r="A11" s="7"/>
      <c r="B11" s="7"/>
      <c r="C11">
        <f t="shared" si="1"/>
      </c>
      <c r="D11">
        <f t="shared" si="1"/>
      </c>
      <c r="E11">
        <f t="shared" si="2"/>
      </c>
      <c r="F11">
        <f t="shared" si="5"/>
      </c>
      <c r="G11">
        <f t="shared" si="3"/>
      </c>
      <c r="H11">
        <f t="shared" si="4"/>
      </c>
      <c r="J11" s="24"/>
      <c r="K11" s="24"/>
      <c r="L11" s="24" t="s">
        <v>31</v>
      </c>
      <c r="M11" s="24" t="s">
        <v>32</v>
      </c>
      <c r="N11" s="24" t="s">
        <v>33</v>
      </c>
      <c r="O11" s="24" t="s">
        <v>34</v>
      </c>
      <c r="P11" s="19" t="s">
        <v>77</v>
      </c>
    </row>
    <row r="12" spans="1:16" ht="12.75">
      <c r="A12" s="7"/>
      <c r="B12" s="7"/>
      <c r="C12">
        <f t="shared" si="1"/>
      </c>
      <c r="D12">
        <f t="shared" si="1"/>
      </c>
      <c r="E12">
        <f t="shared" si="2"/>
      </c>
      <c r="F12">
        <f t="shared" si="5"/>
      </c>
      <c r="G12">
        <f t="shared" si="3"/>
      </c>
      <c r="H12">
        <f t="shared" si="4"/>
      </c>
      <c r="J12" s="24" t="s">
        <v>55</v>
      </c>
      <c r="K12" t="s">
        <v>23</v>
      </c>
      <c r="L12">
        <f>L5</f>
        <v>108.18075000000044</v>
      </c>
      <c r="M12">
        <f>L3-1</f>
        <v>4</v>
      </c>
      <c r="N12">
        <f>L12/M12</f>
        <v>27.04518750000011</v>
      </c>
      <c r="O12" t="s">
        <v>38</v>
      </c>
      <c r="P12" t="s">
        <v>39</v>
      </c>
    </row>
    <row r="13" spans="1:16" ht="14.25">
      <c r="A13" s="7"/>
      <c r="B13" s="7"/>
      <c r="C13">
        <f t="shared" si="1"/>
      </c>
      <c r="D13">
        <f t="shared" si="1"/>
      </c>
      <c r="E13">
        <f t="shared" si="2"/>
      </c>
      <c r="F13">
        <f t="shared" si="5"/>
      </c>
      <c r="G13">
        <f t="shared" si="3"/>
      </c>
      <c r="H13">
        <f t="shared" si="4"/>
      </c>
      <c r="J13" s="24" t="s">
        <v>40</v>
      </c>
      <c r="K13" t="s">
        <v>41</v>
      </c>
      <c r="L13">
        <f>L6^2/L4</f>
        <v>59.65806250000024</v>
      </c>
      <c r="M13">
        <v>1</v>
      </c>
      <c r="N13">
        <f>L13/M13</f>
        <v>59.65806250000024</v>
      </c>
      <c r="O13" s="40">
        <f>N13/N14</f>
        <v>3.688464030356933</v>
      </c>
      <c r="P13" s="25">
        <f>L13/L12</f>
        <v>0.5514665270854565</v>
      </c>
    </row>
    <row r="14" spans="1:16" ht="12.75">
      <c r="A14" s="7"/>
      <c r="B14" s="7"/>
      <c r="C14">
        <f t="shared" si="1"/>
      </c>
      <c r="D14">
        <f t="shared" si="1"/>
      </c>
      <c r="E14">
        <f t="shared" si="2"/>
      </c>
      <c r="F14">
        <f t="shared" si="5"/>
      </c>
      <c r="G14">
        <f t="shared" si="3"/>
      </c>
      <c r="H14">
        <f t="shared" si="4"/>
      </c>
      <c r="J14" s="24" t="s">
        <v>42</v>
      </c>
      <c r="K14" t="s">
        <v>43</v>
      </c>
      <c r="L14">
        <f>L12-L13</f>
        <v>48.5226875000002</v>
      </c>
      <c r="M14">
        <f>M12-M13</f>
        <v>3</v>
      </c>
      <c r="N14">
        <f>L14/M14</f>
        <v>16.174229166666734</v>
      </c>
      <c r="O14" s="40">
        <f>FINV(P14,M13,M14)</f>
        <v>10.127964486013932</v>
      </c>
      <c r="P14" s="41">
        <v>0.05</v>
      </c>
    </row>
    <row r="15" spans="1:16" ht="12.75">
      <c r="A15" s="7"/>
      <c r="B15" s="7"/>
      <c r="C15">
        <f t="shared" si="1"/>
      </c>
      <c r="D15">
        <f t="shared" si="1"/>
      </c>
      <c r="E15">
        <f t="shared" si="2"/>
      </c>
      <c r="F15">
        <f t="shared" si="5"/>
      </c>
      <c r="G15">
        <f t="shared" si="3"/>
      </c>
      <c r="H15">
        <f t="shared" si="4"/>
      </c>
      <c r="M15" s="24" t="s">
        <v>68</v>
      </c>
      <c r="N15" s="24"/>
      <c r="O15" s="24"/>
      <c r="P15" s="25">
        <f>SQRT(P13)</f>
        <v>0.7426079228539489</v>
      </c>
    </row>
    <row r="16" spans="1:8" ht="12.75">
      <c r="A16" s="7"/>
      <c r="B16" s="7"/>
      <c r="C16">
        <f t="shared" si="1"/>
      </c>
      <c r="D16">
        <f t="shared" si="1"/>
      </c>
      <c r="E16">
        <f t="shared" si="2"/>
      </c>
      <c r="F16">
        <f t="shared" si="5"/>
      </c>
      <c r="G16">
        <f t="shared" si="3"/>
      </c>
      <c r="H16">
        <f t="shared" si="4"/>
      </c>
    </row>
    <row r="17" spans="1:8" ht="12.75">
      <c r="A17" s="7"/>
      <c r="B17" s="7"/>
      <c r="C17">
        <f t="shared" si="1"/>
      </c>
      <c r="D17">
        <f t="shared" si="1"/>
      </c>
      <c r="E17">
        <f t="shared" si="2"/>
      </c>
      <c r="F17">
        <f t="shared" si="5"/>
      </c>
      <c r="G17">
        <f t="shared" si="3"/>
      </c>
      <c r="H17">
        <f t="shared" si="4"/>
      </c>
    </row>
    <row r="18" spans="1:8" ht="12.75">
      <c r="A18" s="7"/>
      <c r="B18" s="7"/>
      <c r="C18">
        <f t="shared" si="1"/>
      </c>
      <c r="D18">
        <f t="shared" si="1"/>
      </c>
      <c r="E18">
        <f t="shared" si="2"/>
      </c>
      <c r="F18">
        <f t="shared" si="5"/>
      </c>
      <c r="G18">
        <f t="shared" si="3"/>
      </c>
      <c r="H18">
        <f t="shared" si="4"/>
      </c>
    </row>
    <row r="19" spans="1:8" ht="12.75">
      <c r="A19" s="7"/>
      <c r="B19" s="7"/>
      <c r="C19">
        <f t="shared" si="1"/>
      </c>
      <c r="D19">
        <f t="shared" si="1"/>
      </c>
      <c r="E19">
        <f t="shared" si="2"/>
      </c>
      <c r="F19">
        <f t="shared" si="5"/>
      </c>
      <c r="G19">
        <f t="shared" si="3"/>
      </c>
      <c r="H19">
        <f t="shared" si="4"/>
      </c>
    </row>
    <row r="20" spans="1:8" ht="12.75">
      <c r="A20" s="7"/>
      <c r="B20" s="7"/>
      <c r="C20">
        <f t="shared" si="1"/>
      </c>
      <c r="D20">
        <f t="shared" si="1"/>
      </c>
      <c r="E20">
        <f t="shared" si="2"/>
      </c>
      <c r="F20">
        <f t="shared" si="5"/>
      </c>
      <c r="G20">
        <f t="shared" si="3"/>
      </c>
      <c r="H20">
        <f t="shared" si="4"/>
      </c>
    </row>
    <row r="21" spans="1:8" ht="12.75">
      <c r="A21" s="7"/>
      <c r="B21" s="7"/>
      <c r="C21">
        <f t="shared" si="1"/>
      </c>
      <c r="D21">
        <f t="shared" si="1"/>
      </c>
      <c r="E21">
        <f t="shared" si="2"/>
      </c>
      <c r="F21">
        <f t="shared" si="5"/>
      </c>
      <c r="G21">
        <f t="shared" si="3"/>
      </c>
      <c r="H21">
        <f t="shared" si="4"/>
      </c>
    </row>
    <row r="22" spans="1:8" ht="12.75">
      <c r="A22" s="7"/>
      <c r="B22" s="7"/>
      <c r="C22">
        <f t="shared" si="1"/>
      </c>
      <c r="D22">
        <f t="shared" si="1"/>
      </c>
      <c r="E22">
        <f t="shared" si="2"/>
      </c>
      <c r="F22">
        <f t="shared" si="5"/>
      </c>
      <c r="G22">
        <f t="shared" si="3"/>
      </c>
      <c r="H22">
        <f t="shared" si="4"/>
      </c>
    </row>
    <row r="23" spans="1:8" ht="12.75">
      <c r="A23" s="7"/>
      <c r="B23" s="7"/>
      <c r="C23">
        <f t="shared" si="1"/>
      </c>
      <c r="D23">
        <f t="shared" si="1"/>
      </c>
      <c r="E23">
        <f t="shared" si="2"/>
      </c>
      <c r="F23">
        <f t="shared" si="5"/>
      </c>
      <c r="G23">
        <f t="shared" si="3"/>
      </c>
      <c r="H23">
        <f t="shared" si="4"/>
      </c>
    </row>
    <row r="24" spans="1:8" ht="12.75">
      <c r="A24" s="7"/>
      <c r="B24" s="7"/>
      <c r="C24">
        <f t="shared" si="1"/>
      </c>
      <c r="D24">
        <f t="shared" si="1"/>
      </c>
      <c r="E24">
        <f t="shared" si="2"/>
      </c>
      <c r="F24">
        <f t="shared" si="5"/>
      </c>
      <c r="G24">
        <f t="shared" si="3"/>
      </c>
      <c r="H24">
        <f t="shared" si="4"/>
      </c>
    </row>
    <row r="25" spans="1:8" ht="12.75">
      <c r="A25" s="7"/>
      <c r="B25" s="7"/>
      <c r="C25">
        <f t="shared" si="1"/>
      </c>
      <c r="D25">
        <f t="shared" si="1"/>
      </c>
      <c r="E25">
        <f t="shared" si="2"/>
      </c>
      <c r="F25">
        <f t="shared" si="5"/>
      </c>
      <c r="G25">
        <f t="shared" si="3"/>
      </c>
      <c r="H25">
        <f t="shared" si="4"/>
      </c>
    </row>
    <row r="26" spans="1:8" ht="12.75">
      <c r="A26" s="7"/>
      <c r="B26" s="7"/>
      <c r="C26">
        <f t="shared" si="1"/>
      </c>
      <c r="D26">
        <f t="shared" si="1"/>
      </c>
      <c r="E26">
        <f t="shared" si="2"/>
      </c>
      <c r="F26">
        <f t="shared" si="5"/>
      </c>
      <c r="G26">
        <f t="shared" si="3"/>
      </c>
      <c r="H26">
        <f t="shared" si="4"/>
      </c>
    </row>
    <row r="27" spans="1:8" ht="12.75">
      <c r="A27" s="7"/>
      <c r="B27" s="7"/>
      <c r="C27">
        <f t="shared" si="1"/>
      </c>
      <c r="D27">
        <f t="shared" si="1"/>
      </c>
      <c r="E27">
        <f t="shared" si="2"/>
      </c>
      <c r="F27">
        <f t="shared" si="5"/>
      </c>
      <c r="G27">
        <f t="shared" si="3"/>
      </c>
      <c r="H27">
        <f t="shared" si="4"/>
      </c>
    </row>
    <row r="28" spans="1:8" ht="12.75">
      <c r="A28" s="7"/>
      <c r="B28" s="7"/>
      <c r="C28">
        <f t="shared" si="1"/>
      </c>
      <c r="D28">
        <f t="shared" si="1"/>
      </c>
      <c r="E28">
        <f t="shared" si="2"/>
      </c>
      <c r="F28">
        <f t="shared" si="5"/>
      </c>
      <c r="G28">
        <f t="shared" si="3"/>
      </c>
      <c r="H28">
        <f t="shared" si="4"/>
      </c>
    </row>
    <row r="29" spans="1:8" ht="12.75">
      <c r="A29" s="7"/>
      <c r="B29" s="7"/>
      <c r="C29">
        <f t="shared" si="1"/>
      </c>
      <c r="D29">
        <f t="shared" si="1"/>
      </c>
      <c r="E29">
        <f t="shared" si="2"/>
      </c>
      <c r="F29">
        <f t="shared" si="5"/>
      </c>
      <c r="G29">
        <f t="shared" si="3"/>
      </c>
      <c r="H29">
        <f t="shared" si="4"/>
      </c>
    </row>
    <row r="30" spans="1:8" ht="12.75">
      <c r="A30" s="7"/>
      <c r="B30" s="7"/>
      <c r="C30">
        <f t="shared" si="1"/>
      </c>
      <c r="D30">
        <f t="shared" si="1"/>
      </c>
      <c r="E30">
        <f t="shared" si="2"/>
      </c>
      <c r="F30">
        <f t="shared" si="5"/>
      </c>
      <c r="G30">
        <f t="shared" si="3"/>
      </c>
      <c r="H30">
        <f t="shared" si="4"/>
      </c>
    </row>
    <row r="31" spans="1:8" ht="12.75">
      <c r="A31" s="7"/>
      <c r="B31" s="7"/>
      <c r="C31">
        <f t="shared" si="1"/>
      </c>
      <c r="D31">
        <f t="shared" si="1"/>
      </c>
      <c r="E31">
        <f t="shared" si="2"/>
      </c>
      <c r="F31">
        <f t="shared" si="5"/>
      </c>
      <c r="G31">
        <f t="shared" si="3"/>
      </c>
      <c r="H31">
        <f t="shared" si="4"/>
      </c>
    </row>
    <row r="32" spans="1:8" ht="12.75">
      <c r="A32" s="7"/>
      <c r="B32" s="7"/>
      <c r="C32">
        <f t="shared" si="1"/>
      </c>
      <c r="D32">
        <f t="shared" si="1"/>
      </c>
      <c r="E32">
        <f t="shared" si="2"/>
      </c>
      <c r="F32">
        <f t="shared" si="5"/>
      </c>
      <c r="G32">
        <f t="shared" si="3"/>
      </c>
      <c r="H32">
        <f t="shared" si="4"/>
      </c>
    </row>
    <row r="33" spans="1:8" ht="12.75">
      <c r="A33" s="7"/>
      <c r="B33" s="7"/>
      <c r="C33">
        <f t="shared" si="1"/>
      </c>
      <c r="D33">
        <f t="shared" si="1"/>
      </c>
      <c r="E33">
        <f t="shared" si="2"/>
      </c>
      <c r="F33">
        <f t="shared" si="5"/>
      </c>
      <c r="G33">
        <f t="shared" si="3"/>
      </c>
      <c r="H33">
        <f t="shared" si="4"/>
      </c>
    </row>
    <row r="34" spans="1:8" ht="12.75">
      <c r="A34" s="7"/>
      <c r="B34" s="7"/>
      <c r="C34">
        <f t="shared" si="1"/>
      </c>
      <c r="D34">
        <f t="shared" si="1"/>
      </c>
      <c r="E34">
        <f t="shared" si="2"/>
      </c>
      <c r="F34">
        <f t="shared" si="5"/>
      </c>
      <c r="G34">
        <f t="shared" si="3"/>
      </c>
      <c r="H34">
        <f t="shared" si="4"/>
      </c>
    </row>
    <row r="35" spans="1:8" ht="12.75">
      <c r="A35" s="7"/>
      <c r="B35" s="7"/>
      <c r="C35">
        <f t="shared" si="1"/>
      </c>
      <c r="D35">
        <f t="shared" si="1"/>
      </c>
      <c r="E35">
        <f t="shared" si="2"/>
      </c>
      <c r="F35">
        <f t="shared" si="5"/>
      </c>
      <c r="G35">
        <f t="shared" si="3"/>
      </c>
      <c r="H35">
        <f t="shared" si="4"/>
      </c>
    </row>
    <row r="36" spans="1:8" ht="12.75">
      <c r="A36" s="26"/>
      <c r="B36" s="26"/>
      <c r="C36" s="26"/>
      <c r="D36" s="26"/>
      <c r="E36" s="26"/>
      <c r="F36" s="26"/>
      <c r="G36" s="26"/>
      <c r="H36" s="2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2.75"/>
  <cols>
    <col min="4" max="4" width="9.00390625" style="0" customWidth="1"/>
    <col min="5" max="5" width="9.875" style="0" customWidth="1"/>
  </cols>
  <sheetData>
    <row r="1" spans="1:7" ht="18.75">
      <c r="A1" s="3" t="s">
        <v>102</v>
      </c>
      <c r="D1" s="36" t="s">
        <v>112</v>
      </c>
      <c r="E1" s="12"/>
      <c r="G1" s="12"/>
    </row>
    <row r="2" spans="1:8" ht="18.75">
      <c r="A2" s="3"/>
      <c r="D2" s="12" t="s">
        <v>103</v>
      </c>
      <c r="E2" s="12" t="s">
        <v>104</v>
      </c>
      <c r="F2" t="s">
        <v>105</v>
      </c>
      <c r="G2" s="12" t="s">
        <v>113</v>
      </c>
      <c r="H2" s="8"/>
    </row>
    <row r="3" spans="4:8" ht="12.75">
      <c r="D3" s="8"/>
      <c r="E3" s="37"/>
      <c r="G3" s="12" t="s">
        <v>25</v>
      </c>
      <c r="H3" s="8"/>
    </row>
    <row r="4" spans="1:8" ht="15.75">
      <c r="A4" s="38" t="s">
        <v>19</v>
      </c>
      <c r="B4" s="38" t="s">
        <v>20</v>
      </c>
      <c r="C4" s="38" t="s">
        <v>106</v>
      </c>
      <c r="D4" t="s">
        <v>107</v>
      </c>
      <c r="E4" s="39" t="s">
        <v>108</v>
      </c>
      <c r="F4" s="39" t="s">
        <v>109</v>
      </c>
      <c r="G4" s="12" t="s">
        <v>110</v>
      </c>
      <c r="H4" s="8"/>
    </row>
    <row r="5" spans="1:8" ht="12.75">
      <c r="A5">
        <v>0</v>
      </c>
      <c r="B5" s="2">
        <v>16.55</v>
      </c>
      <c r="C5" s="8"/>
      <c r="D5" s="8"/>
      <c r="E5" s="8"/>
      <c r="F5" s="8"/>
      <c r="G5" s="12" t="s">
        <v>22</v>
      </c>
      <c r="H5" s="8"/>
    </row>
    <row r="6" spans="1:8" ht="12.75">
      <c r="A6">
        <v>150</v>
      </c>
      <c r="B6" s="2">
        <v>25.7</v>
      </c>
      <c r="C6" s="8"/>
      <c r="D6" s="8"/>
      <c r="E6" s="8"/>
      <c r="F6" s="8"/>
      <c r="G6" s="12" t="s">
        <v>111</v>
      </c>
      <c r="H6" s="8"/>
    </row>
    <row r="7" spans="1:6" ht="12.75">
      <c r="A7">
        <v>300</v>
      </c>
      <c r="B7" s="2">
        <v>28.5</v>
      </c>
      <c r="C7" s="8"/>
      <c r="D7" s="8"/>
      <c r="E7" s="8"/>
      <c r="F7" s="8"/>
    </row>
    <row r="8" spans="1:6" ht="12.75">
      <c r="A8">
        <v>450</v>
      </c>
      <c r="B8" s="2">
        <v>29.675</v>
      </c>
      <c r="C8" s="8"/>
      <c r="D8" s="8"/>
      <c r="E8" s="8"/>
      <c r="F8" s="8"/>
    </row>
    <row r="9" spans="1:6" ht="12.75">
      <c r="A9">
        <v>600</v>
      </c>
      <c r="B9" s="2">
        <v>26.775</v>
      </c>
      <c r="C9" s="8"/>
      <c r="D9" s="8"/>
      <c r="E9" s="8"/>
      <c r="F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 - MKK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</dc:creator>
  <cp:keywords/>
  <dc:description/>
  <cp:lastModifiedBy>Tolner László</cp:lastModifiedBy>
  <cp:lastPrinted>2003-01-22T13:12:45Z</cp:lastPrinted>
  <dcterms:created xsi:type="dcterms:W3CDTF">2000-10-05T15:31:29Z</dcterms:created>
  <dcterms:modified xsi:type="dcterms:W3CDTF">2020-10-13T06:06:09Z</dcterms:modified>
  <cp:category/>
  <cp:version/>
  <cp:contentType/>
  <cp:contentStatus/>
</cp:coreProperties>
</file>